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heckCompatibility="1" defaultThemeVersion="166925"/>
  <mc:AlternateContent xmlns:mc="http://schemas.openxmlformats.org/markup-compatibility/2006">
    <mc:Choice Requires="x15">
      <x15ac:absPath xmlns:x15ac="http://schemas.microsoft.com/office/spreadsheetml/2010/11/ac" url="https://tomaheducation-my.sharepoint.com/personal/jessebender_tomah_education/Documents/4 Coulee Region Group/23-24/Prime Vendor 23-24/Prime Vendor Sent/"/>
    </mc:Choice>
  </mc:AlternateContent>
  <xr:revisionPtr revIDLastSave="51" documentId="8_{E3142B3D-3164-47E0-B9CE-A250644E7CA6}" xr6:coauthVersionLast="45" xr6:coauthVersionMax="45" xr10:uidLastSave="{02111AFB-29D5-4535-8C0D-90CBA35C3B24}"/>
  <bookViews>
    <workbookView xWindow="-120" yWindow="-120" windowWidth="19440" windowHeight="14880" tabRatio="857" xr2:uid="{00000000-000D-0000-FFFF-FFFF00000000}"/>
  </bookViews>
  <sheets>
    <sheet name="Market Basket Directions" sheetId="9" r:id="rId1"/>
    <sheet name="TAB D Supply" sheetId="7" r:id="rId2"/>
  </sheets>
  <definedNames>
    <definedName name="_xlnm.Print_Area" localSheetId="1">'TAB D Supply'!$A$1:$Z$13</definedName>
    <definedName name="_xlnm.Print_Titles" localSheetId="1">'TAB D Supply'!$1:$1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7" l="1"/>
  <c r="R3" i="7" s="1"/>
  <c r="Q4" i="7"/>
  <c r="R4" i="7" s="1"/>
  <c r="Q5" i="7"/>
  <c r="R5" i="7" s="1"/>
  <c r="Q6" i="7"/>
  <c r="R6" i="7"/>
  <c r="Q7" i="7"/>
  <c r="R7" i="7" s="1"/>
  <c r="Q8" i="7"/>
  <c r="R8" i="7"/>
  <c r="Q9" i="7"/>
  <c r="R9" i="7" s="1"/>
  <c r="Q10" i="7"/>
  <c r="R10" i="7" s="1"/>
  <c r="Q11" i="7"/>
  <c r="R11" i="7" s="1"/>
  <c r="Q12" i="7"/>
  <c r="R12" i="7" s="1"/>
  <c r="Q13" i="7"/>
  <c r="R13" i="7" s="1"/>
  <c r="Q14" i="7"/>
  <c r="R14" i="7" s="1"/>
  <c r="Q15" i="7"/>
  <c r="R15" i="7" s="1"/>
  <c r="Q16" i="7"/>
  <c r="R16" i="7" s="1"/>
  <c r="Q17" i="7"/>
  <c r="R17" i="7" s="1"/>
  <c r="Q18" i="7"/>
  <c r="R18" i="7"/>
  <c r="Q19" i="7"/>
  <c r="R19" i="7" s="1"/>
  <c r="Q20" i="7"/>
  <c r="R20" i="7"/>
  <c r="Q21" i="7"/>
  <c r="R21" i="7" s="1"/>
  <c r="Q22" i="7"/>
  <c r="R22" i="7" s="1"/>
  <c r="Q23" i="7"/>
  <c r="R23" i="7" s="1"/>
  <c r="Q24" i="7"/>
  <c r="R24" i="7" s="1"/>
  <c r="Q25" i="7"/>
  <c r="R25" i="7" s="1"/>
  <c r="Q26" i="7"/>
  <c r="R26" i="7" s="1"/>
  <c r="Q2" i="7"/>
  <c r="R2" i="7" s="1"/>
  <c r="R27" i="7" l="1"/>
  <c r="D13" i="9" s="1"/>
  <c r="K3" i="7" l="1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" i="7"/>
  <c r="H19" i="7"/>
  <c r="H18" i="7"/>
  <c r="H6" i="7"/>
  <c r="H12" i="7"/>
  <c r="H2" i="7"/>
  <c r="L2" i="7" l="1"/>
  <c r="D16" i="9" l="1"/>
</calcChain>
</file>

<file path=xl/sharedStrings.xml><?xml version="1.0" encoding="utf-8"?>
<sst xmlns="http://schemas.openxmlformats.org/spreadsheetml/2006/main" count="110" uniqueCount="92">
  <si>
    <t xml:space="preserve">Fill in all of the cells that are blank. </t>
  </si>
  <si>
    <t xml:space="preserve">When possible, the closest possible pack size should be used. </t>
  </si>
  <si>
    <t xml:space="preserve">Do not change any formula. </t>
  </si>
  <si>
    <t xml:space="preserve">MFG Allowances should be good for the 24-25 school year. </t>
  </si>
  <si>
    <t>Include the Market Basket with your bid submission</t>
  </si>
  <si>
    <t>Total Value</t>
  </si>
  <si>
    <t xml:space="preserve">Supply </t>
  </si>
  <si>
    <t xml:space="preserve"> </t>
  </si>
  <si>
    <t>Prod#</t>
  </si>
  <si>
    <t>Description</t>
  </si>
  <si>
    <t>Description2</t>
  </si>
  <si>
    <t>Size</t>
  </si>
  <si>
    <t>Serving Size</t>
  </si>
  <si>
    <t>servings Per Case</t>
  </si>
  <si>
    <t>Manuf Code</t>
  </si>
  <si>
    <t>Brand</t>
  </si>
  <si>
    <t>yearly Servings</t>
  </si>
  <si>
    <t>Est Case Per year</t>
  </si>
  <si>
    <t>Case Cost</t>
  </si>
  <si>
    <t>Fixed Fee</t>
  </si>
  <si>
    <t xml:space="preserve">MFG Allowance Per Case </t>
  </si>
  <si>
    <t>Vendor Allowance</t>
  </si>
  <si>
    <t>Final Case Cost To Coulee Group</t>
  </si>
  <si>
    <t>Estimated Yearly Cost to Coulee Group</t>
  </si>
  <si>
    <t>Vendor Name</t>
  </si>
  <si>
    <t/>
  </si>
  <si>
    <t>1000/CNT</t>
  </si>
  <si>
    <t>Graham Crackers I/W</t>
  </si>
  <si>
    <t>1oz-1.25oz bags</t>
  </si>
  <si>
    <t>210cnt/1oz</t>
  </si>
  <si>
    <t>SPOON PLST P/P MEDWT 5.6"</t>
  </si>
  <si>
    <t>BULK WHTE</t>
  </si>
  <si>
    <t>10/100</t>
  </si>
  <si>
    <t>TRAY FOAM 5 CMPT SCHOOL</t>
  </si>
  <si>
    <t>8.25x10.25 BLK</t>
  </si>
  <si>
    <t>4/125CNT</t>
  </si>
  <si>
    <t>TRAY FOOD PAPER 5LB KRAFT</t>
  </si>
  <si>
    <t>2/250CNT</t>
  </si>
  <si>
    <t>TRAY PAPR FOOD 3 LB</t>
  </si>
  <si>
    <t>GRSEPF ECOCRAFT NAT</t>
  </si>
  <si>
    <t>500/CNT</t>
  </si>
  <si>
    <t>FORK PLST P/S MEDWT</t>
  </si>
  <si>
    <t>TRI TOWER</t>
  </si>
  <si>
    <t>24/40CNT</t>
  </si>
  <si>
    <t>TRAY PAPR FOOD 2 LB</t>
  </si>
  <si>
    <t>GLOVE VINYL DISP LG</t>
  </si>
  <si>
    <t>P/FREE NON MDCL</t>
  </si>
  <si>
    <t>4/100CNT</t>
  </si>
  <si>
    <t>LINER PAN QUILON</t>
  </si>
  <si>
    <t>16 3/8"x24 3/8"</t>
  </si>
  <si>
    <t>1/1000</t>
  </si>
  <si>
    <t>ADDITIVE RINSE DISH MECH</t>
  </si>
  <si>
    <t>BLUE</t>
  </si>
  <si>
    <t>2/3100ML</t>
  </si>
  <si>
    <t>DETERGENT MECH WAREWASH</t>
  </si>
  <si>
    <t>NAPKIN 2PL INTFLD 9.8x6.5</t>
  </si>
  <si>
    <t>WHI DXULESNP F/ 54527A</t>
  </si>
  <si>
    <t>24/250</t>
  </si>
  <si>
    <t>CUTLERY KIT PLST MEDWT</t>
  </si>
  <si>
    <t>SPORK NAP STW I/W WHITE</t>
  </si>
  <si>
    <t>TRAY FOOD PAPER 8OZ KRAFT</t>
  </si>
  <si>
    <t>4/250CNT</t>
  </si>
  <si>
    <t>BAG PAPR GROCERY 4lb K</t>
  </si>
  <si>
    <t>5x3.125x9.75</t>
  </si>
  <si>
    <t>1/500CNT</t>
  </si>
  <si>
    <t>KFSN S&amp;P I/W WHTE</t>
  </si>
  <si>
    <t>1/250CNT</t>
  </si>
  <si>
    <t>DETERGENT MECH METAL SAFE</t>
  </si>
  <si>
    <t>MINIMAX</t>
  </si>
  <si>
    <t>CUP PLST P/S SUFLE 4OZ</t>
  </si>
  <si>
    <t>TRANSL F- YLS3FRPROPAK</t>
  </si>
  <si>
    <t>15/200</t>
  </si>
  <si>
    <t>BOWL FOAM 12oz N/LAM WHTE</t>
  </si>
  <si>
    <t>8/125CNT</t>
  </si>
  <si>
    <t>WINDSOR spoon  DINNER MEDWT</t>
  </si>
  <si>
    <t>24cnt</t>
  </si>
  <si>
    <t>WINDSOR FORK DINNER MEDWT</t>
  </si>
  <si>
    <t>24/CNT</t>
  </si>
  <si>
    <t>GLOVE VINYL DISP LG P/PWD</t>
  </si>
  <si>
    <t>NON MDCL</t>
  </si>
  <si>
    <t>BOWL PLST 16oz BLK MICRO</t>
  </si>
  <si>
    <t>INCREDI-BOWLS F-4335802</t>
  </si>
  <si>
    <t>1/252CNT</t>
  </si>
  <si>
    <t>DELIMER LIME SOLVENT HVY</t>
  </si>
  <si>
    <t>DTY</t>
  </si>
  <si>
    <t>2/1 GAL</t>
  </si>
  <si>
    <t>BAG PLST PLYETH BREAD LG</t>
  </si>
  <si>
    <t>5x5x19</t>
  </si>
  <si>
    <t>TRAY FBR 5 CMPT 10.24x825</t>
  </si>
  <si>
    <t>CARRY SAFE NAT</t>
  </si>
  <si>
    <t>Do not change any of the cells with pre-printed information.</t>
  </si>
  <si>
    <t>Coulee Supply Market Basket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</si>
</sst>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#0;[Black]\-#0"/>
    <numFmt numFmtId="165" formatCode="&quot;$&quot;#,##0.00"/>
    <numFmt numFmtId="166" formatCode="_([$$-409]* #,##0.00_);_([$$-409]* \(#,##0.00\);_([$$-409]* &quot;-&quot;??_);_(@_)"/>
  </numFmts>
  <fonts count="9" x14ac:knownFonts="1">
    <font>
      <sz val="10"/>
      <name val="Arial"/>
    </font>
    <font>
      <sz val="8"/>
      <name val="Arial"/>
    </font>
    <font>
      <b/>
      <sz val="8"/>
      <name val="Arial"/>
    </font>
    <font>
      <b/>
      <sz val="8"/>
      <name val="Arial"/>
      <family val="2"/>
    </font>
    <font>
      <sz val="10"/>
      <name val="Arial"/>
    </font>
    <font>
      <sz val="12"/>
      <name val="Arial"/>
      <family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1" applyFont="1"/>
    <xf numFmtId="165" fontId="5" fillId="0" borderId="0" xfId="1" applyNumberFormat="1" applyFont="1"/>
    <xf numFmtId="0" fontId="6" fillId="0" borderId="0" xfId="1" applyFont="1"/>
    <xf numFmtId="0" fontId="7" fillId="0" borderId="0" xfId="1" applyFont="1"/>
    <xf numFmtId="44" fontId="1" fillId="2" borderId="1" xfId="2" applyFont="1" applyFill="1" applyBorder="1" applyAlignment="1">
      <alignment horizontal="center"/>
    </xf>
    <xf numFmtId="44" fontId="0" fillId="0" borderId="0" xfId="0" applyNumberFormat="1" applyAlignment="1">
      <alignment horizontal="center"/>
    </xf>
    <xf numFmtId="166" fontId="1" fillId="2" borderId="1" xfId="3" applyNumberFormat="1" applyFont="1" applyFill="1" applyBorder="1" applyAlignment="1">
      <alignment horizontal="center"/>
    </xf>
    <xf numFmtId="166" fontId="1" fillId="2" borderId="1" xfId="2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left"/>
    </xf>
    <xf numFmtId="0" fontId="8" fillId="0" borderId="0" xfId="1" applyFont="1"/>
  </cellXfs>
  <cellStyles count="4">
    <cellStyle name="Currency" xfId="2" builtinId="4"/>
    <cellStyle name="Normal" xfId="0" builtinId="0"/>
    <cellStyle name="Normal 2" xfId="1" xr:uid="{77AC1656-5B5E-491A-91D6-1274F5878CFC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7FAA9-4D8B-4557-970E-0BD237242114}">
  <dimension ref="A1:D20"/>
  <sheetViews>
    <sheetView tabSelected="1" zoomScale="120" zoomScaleNormal="120" workbookViewId="0">
      <selection activeCell="B1" sqref="B1"/>
    </sheetView>
  </sheetViews>
  <sheetFormatPr defaultColWidth="10.85546875" defaultRowHeight="15" x14ac:dyDescent="0.2"/>
  <cols>
    <col min="1" max="1" width="10.85546875" style="10"/>
    <col min="2" max="2" width="19.28515625" style="10" customWidth="1"/>
    <col min="3" max="3" width="21" style="10" customWidth="1"/>
    <col min="4" max="4" width="16.140625" style="11" bestFit="1" customWidth="1"/>
    <col min="5" max="16384" width="10.85546875" style="10"/>
  </cols>
  <sheetData>
    <row r="1" spans="1:4" ht="18" x14ac:dyDescent="0.25">
      <c r="B1" s="23" t="s">
        <v>91</v>
      </c>
    </row>
    <row r="2" spans="1:4" x14ac:dyDescent="0.2">
      <c r="A2" s="10">
        <v>1</v>
      </c>
      <c r="B2" s="10" t="s">
        <v>0</v>
      </c>
    </row>
    <row r="3" spans="1:4" x14ac:dyDescent="0.2">
      <c r="A3" s="10">
        <v>2</v>
      </c>
      <c r="B3" s="10" t="s">
        <v>90</v>
      </c>
    </row>
    <row r="4" spans="1:4" x14ac:dyDescent="0.2">
      <c r="A4" s="10">
        <v>3</v>
      </c>
      <c r="B4" s="10" t="s">
        <v>1</v>
      </c>
    </row>
    <row r="5" spans="1:4" x14ac:dyDescent="0.2">
      <c r="A5" s="10">
        <v>4</v>
      </c>
      <c r="B5" s="10" t="s">
        <v>2</v>
      </c>
    </row>
    <row r="6" spans="1:4" x14ac:dyDescent="0.2">
      <c r="A6" s="10">
        <v>5</v>
      </c>
      <c r="B6" s="10" t="s">
        <v>3</v>
      </c>
    </row>
    <row r="7" spans="1:4" x14ac:dyDescent="0.2">
      <c r="A7" s="10">
        <v>6</v>
      </c>
      <c r="B7" s="10" t="s">
        <v>4</v>
      </c>
    </row>
    <row r="12" spans="1:4" x14ac:dyDescent="0.2">
      <c r="D12" s="11" t="s">
        <v>5</v>
      </c>
    </row>
    <row r="13" spans="1:4" x14ac:dyDescent="0.2">
      <c r="B13" s="10" t="s">
        <v>6</v>
      </c>
      <c r="D13" s="11">
        <f>'TAB D Supply'!R27</f>
        <v>0</v>
      </c>
    </row>
    <row r="16" spans="1:4" x14ac:dyDescent="0.2">
      <c r="B16" s="10" t="s">
        <v>5</v>
      </c>
      <c r="D16" s="11">
        <f>SUM(D13:D13)</f>
        <v>0</v>
      </c>
    </row>
    <row r="18" spans="2:4" ht="15.75" x14ac:dyDescent="0.25">
      <c r="B18" s="12"/>
      <c r="C18" s="13"/>
    </row>
    <row r="20" spans="2:4" x14ac:dyDescent="0.2">
      <c r="D20" s="11" t="s">
        <v>7</v>
      </c>
    </row>
  </sheetData>
  <printOptions horizontalCentered="1" gridLines="1"/>
  <pageMargins left="0.2" right="0.2" top="0.75" bottom="0.75" header="0.3" footer="0.3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F4CC0B-5579-494F-83B7-0499765D2AE8}">
  <sheetPr>
    <tabColor rgb="FF00B050"/>
    <pageSetUpPr fitToPage="1"/>
  </sheetPr>
  <dimension ref="A1:Z132"/>
  <sheetViews>
    <sheetView topLeftCell="C1" zoomScale="90" zoomScaleNormal="90" workbookViewId="0">
      <pane ySplit="1" topLeftCell="A2" activePane="bottomLeft" state="frozen"/>
      <selection activeCell="E140" sqref="E140"/>
      <selection pane="bottomLeft" activeCell="I32" sqref="I32"/>
    </sheetView>
  </sheetViews>
  <sheetFormatPr defaultColWidth="9.140625" defaultRowHeight="12.75" x14ac:dyDescent="0.2"/>
  <cols>
    <col min="1" max="2" width="9.140625" style="3" hidden="1" customWidth="1"/>
    <col min="3" max="3" width="6.140625" style="22" bestFit="1" customWidth="1"/>
    <col min="4" max="4" width="26.85546875" style="22" bestFit="1" customWidth="1"/>
    <col min="5" max="5" width="23.28515625" style="22" customWidth="1"/>
    <col min="6" max="6" width="10.28515625" style="19" bestFit="1" customWidth="1"/>
    <col min="7" max="7" width="7.7109375" style="19" customWidth="1"/>
    <col min="8" max="8" width="8.85546875" style="19" customWidth="1"/>
    <col min="9" max="9" width="12.85546875" style="19" bestFit="1" customWidth="1"/>
    <col min="10" max="11" width="10.7109375" style="19" customWidth="1"/>
    <col min="12" max="12" width="10" style="19" customWidth="1"/>
    <col min="13" max="13" width="7.85546875" style="19" customWidth="1"/>
    <col min="14" max="14" width="7.42578125" style="9" customWidth="1"/>
    <col min="15" max="15" width="10.28515625" style="9" customWidth="1"/>
    <col min="16" max="16" width="10.42578125" style="9" customWidth="1"/>
    <col min="17" max="17" width="13.5703125" style="9" customWidth="1"/>
    <col min="18" max="18" width="16.85546875" style="9" customWidth="1"/>
    <col min="19" max="19" width="24.85546875" style="9" bestFit="1" customWidth="1"/>
    <col min="20" max="25" width="9.140625" style="3" hidden="1" customWidth="1"/>
    <col min="26" max="26" width="9.140625" style="3"/>
    <col min="27" max="27" width="8.7109375" style="3" customWidth="1"/>
    <col min="28" max="16384" width="9.140625" style="3"/>
  </cols>
  <sheetData>
    <row r="1" spans="1:26" ht="41.25" customHeight="1" x14ac:dyDescent="0.2">
      <c r="A1" s="2"/>
      <c r="B1" s="2"/>
      <c r="C1" s="20" t="s">
        <v>8</v>
      </c>
      <c r="D1" s="20" t="s">
        <v>9</v>
      </c>
      <c r="E1" s="20" t="s">
        <v>10</v>
      </c>
      <c r="F1" s="21" t="s">
        <v>11</v>
      </c>
      <c r="G1" s="18" t="s">
        <v>12</v>
      </c>
      <c r="H1" s="18" t="s">
        <v>13</v>
      </c>
      <c r="I1" s="21" t="s">
        <v>14</v>
      </c>
      <c r="J1" s="21" t="s">
        <v>15</v>
      </c>
      <c r="K1" s="21" t="s">
        <v>16</v>
      </c>
      <c r="L1" s="18" t="s">
        <v>17</v>
      </c>
      <c r="M1" s="18" t="s">
        <v>18</v>
      </c>
      <c r="N1" s="6" t="s">
        <v>19</v>
      </c>
      <c r="O1" s="6" t="s">
        <v>20</v>
      </c>
      <c r="P1" s="6" t="s">
        <v>21</v>
      </c>
      <c r="Q1" s="6" t="s">
        <v>22</v>
      </c>
      <c r="R1" s="6" t="s">
        <v>23</v>
      </c>
      <c r="S1" s="6" t="s">
        <v>24</v>
      </c>
      <c r="T1" s="2"/>
      <c r="U1" s="2"/>
      <c r="V1" s="2"/>
      <c r="W1" s="2"/>
      <c r="X1" s="2"/>
      <c r="Y1" s="2"/>
      <c r="Z1" s="2"/>
    </row>
    <row r="2" spans="1:26" x14ac:dyDescent="0.2">
      <c r="A2" s="2"/>
      <c r="B2" s="2"/>
      <c r="C2" s="4"/>
      <c r="D2" s="4" t="s">
        <v>30</v>
      </c>
      <c r="E2" s="4" t="s">
        <v>31</v>
      </c>
      <c r="F2" s="7" t="s">
        <v>32</v>
      </c>
      <c r="G2" s="7">
        <v>1</v>
      </c>
      <c r="H2" s="7">
        <f>10*100</f>
        <v>1000</v>
      </c>
      <c r="I2" s="7"/>
      <c r="J2" s="7"/>
      <c r="K2" s="7">
        <f>H2*L2</f>
        <v>1301000</v>
      </c>
      <c r="L2" s="8">
        <f>880+307+114</f>
        <v>1301</v>
      </c>
      <c r="M2" s="14"/>
      <c r="N2" s="14"/>
      <c r="O2" s="14"/>
      <c r="P2" s="14"/>
      <c r="Q2" s="14">
        <f t="shared" ref="Q2" si="0">M2+N2-O2-P2</f>
        <v>0</v>
      </c>
      <c r="R2" s="14">
        <f t="shared" ref="R2" si="1">L2*Q2</f>
        <v>0</v>
      </c>
      <c r="S2" s="7"/>
      <c r="T2" s="2"/>
      <c r="U2" s="2"/>
      <c r="V2" s="2"/>
      <c r="W2" s="2"/>
      <c r="X2" s="2"/>
      <c r="Y2" s="2"/>
      <c r="Z2" s="2"/>
    </row>
    <row r="3" spans="1:26" x14ac:dyDescent="0.2">
      <c r="A3" s="1" t="s">
        <v>25</v>
      </c>
      <c r="C3" s="4"/>
      <c r="D3" s="4" t="s">
        <v>33</v>
      </c>
      <c r="E3" s="4" t="s">
        <v>34</v>
      </c>
      <c r="F3" s="7" t="s">
        <v>35</v>
      </c>
      <c r="G3" s="7">
        <v>1</v>
      </c>
      <c r="H3" s="7">
        <v>500</v>
      </c>
      <c r="I3" s="7"/>
      <c r="J3" s="7"/>
      <c r="K3" s="7">
        <f t="shared" ref="K3:K26" si="2">H3*L3</f>
        <v>546500</v>
      </c>
      <c r="L3" s="8">
        <v>1093</v>
      </c>
      <c r="M3" s="16"/>
      <c r="N3" s="8"/>
      <c r="O3" s="8"/>
      <c r="P3" s="8"/>
      <c r="Q3" s="14">
        <f t="shared" ref="Q3:Q26" si="3">M3+N3-O3-P3</f>
        <v>0</v>
      </c>
      <c r="R3" s="14">
        <f t="shared" ref="R3:R26" si="4">L3*Q3</f>
        <v>0</v>
      </c>
      <c r="S3" s="7"/>
    </row>
    <row r="4" spans="1:26" x14ac:dyDescent="0.2">
      <c r="A4" s="1" t="s">
        <v>25</v>
      </c>
      <c r="C4" s="4"/>
      <c r="D4" s="4" t="s">
        <v>36</v>
      </c>
      <c r="E4" s="5"/>
      <c r="F4" s="7" t="s">
        <v>37</v>
      </c>
      <c r="G4" s="7">
        <v>1</v>
      </c>
      <c r="H4" s="7">
        <v>500</v>
      </c>
      <c r="I4" s="7"/>
      <c r="J4" s="7"/>
      <c r="K4" s="7">
        <f t="shared" si="2"/>
        <v>267000</v>
      </c>
      <c r="L4" s="8">
        <v>534</v>
      </c>
      <c r="M4" s="14"/>
      <c r="N4" s="8"/>
      <c r="O4" s="8"/>
      <c r="P4" s="8"/>
      <c r="Q4" s="14">
        <f t="shared" si="3"/>
        <v>0</v>
      </c>
      <c r="R4" s="14">
        <f t="shared" si="4"/>
        <v>0</v>
      </c>
      <c r="S4" s="7"/>
    </row>
    <row r="5" spans="1:26" x14ac:dyDescent="0.2">
      <c r="A5" s="1" t="s">
        <v>25</v>
      </c>
      <c r="C5" s="4"/>
      <c r="D5" s="4" t="s">
        <v>38</v>
      </c>
      <c r="E5" s="4" t="s">
        <v>39</v>
      </c>
      <c r="F5" s="7" t="s">
        <v>40</v>
      </c>
      <c r="G5" s="7">
        <v>1</v>
      </c>
      <c r="H5" s="7">
        <v>500</v>
      </c>
      <c r="I5" s="7"/>
      <c r="J5" s="7"/>
      <c r="K5" s="7">
        <f t="shared" si="2"/>
        <v>261500</v>
      </c>
      <c r="L5" s="8">
        <v>523</v>
      </c>
      <c r="M5" s="17"/>
      <c r="N5" s="8"/>
      <c r="O5" s="8"/>
      <c r="P5" s="8"/>
      <c r="Q5" s="14">
        <f t="shared" si="3"/>
        <v>0</v>
      </c>
      <c r="R5" s="14">
        <f t="shared" si="4"/>
        <v>0</v>
      </c>
      <c r="S5" s="7"/>
    </row>
    <row r="6" spans="1:26" x14ac:dyDescent="0.2">
      <c r="A6" s="1" t="s">
        <v>25</v>
      </c>
      <c r="C6" s="4"/>
      <c r="D6" s="4" t="s">
        <v>41</v>
      </c>
      <c r="E6" s="4" t="s">
        <v>42</v>
      </c>
      <c r="F6" s="7" t="s">
        <v>43</v>
      </c>
      <c r="G6" s="7">
        <v>1</v>
      </c>
      <c r="H6" s="7">
        <f>24*40</f>
        <v>960</v>
      </c>
      <c r="I6" s="7"/>
      <c r="J6" s="7"/>
      <c r="K6" s="7">
        <f t="shared" si="2"/>
        <v>1148160</v>
      </c>
      <c r="L6" s="8">
        <v>1196</v>
      </c>
      <c r="M6" s="17"/>
      <c r="N6" s="8"/>
      <c r="O6" s="8"/>
      <c r="P6" s="8"/>
      <c r="Q6" s="14">
        <f t="shared" si="3"/>
        <v>0</v>
      </c>
      <c r="R6" s="14">
        <f t="shared" si="4"/>
        <v>0</v>
      </c>
      <c r="S6" s="7"/>
    </row>
    <row r="7" spans="1:26" x14ac:dyDescent="0.2">
      <c r="A7" s="1" t="s">
        <v>25</v>
      </c>
      <c r="C7" s="4"/>
      <c r="D7" s="4" t="s">
        <v>44</v>
      </c>
      <c r="E7" s="4" t="s">
        <v>39</v>
      </c>
      <c r="F7" s="7" t="s">
        <v>26</v>
      </c>
      <c r="G7" s="7">
        <v>1</v>
      </c>
      <c r="H7" s="7">
        <v>1000</v>
      </c>
      <c r="I7" s="7"/>
      <c r="J7" s="7"/>
      <c r="K7" s="7">
        <f t="shared" si="2"/>
        <v>392000</v>
      </c>
      <c r="L7" s="8">
        <v>392</v>
      </c>
      <c r="M7" s="17"/>
      <c r="N7" s="8"/>
      <c r="O7" s="8"/>
      <c r="P7" s="8"/>
      <c r="Q7" s="14">
        <f t="shared" si="3"/>
        <v>0</v>
      </c>
      <c r="R7" s="14">
        <f t="shared" si="4"/>
        <v>0</v>
      </c>
      <c r="S7" s="7"/>
    </row>
    <row r="8" spans="1:26" x14ac:dyDescent="0.2">
      <c r="A8" s="1" t="s">
        <v>25</v>
      </c>
      <c r="C8" s="4"/>
      <c r="D8" s="4" t="s">
        <v>45</v>
      </c>
      <c r="E8" s="4" t="s">
        <v>46</v>
      </c>
      <c r="F8" s="7" t="s">
        <v>47</v>
      </c>
      <c r="G8" s="7">
        <v>1</v>
      </c>
      <c r="H8" s="7">
        <v>400</v>
      </c>
      <c r="I8" s="7"/>
      <c r="J8" s="7"/>
      <c r="K8" s="7">
        <f t="shared" si="2"/>
        <v>148800</v>
      </c>
      <c r="L8" s="8">
        <v>372</v>
      </c>
      <c r="M8" s="17"/>
      <c r="N8" s="8"/>
      <c r="O8" s="8"/>
      <c r="P8" s="8"/>
      <c r="Q8" s="14">
        <f t="shared" si="3"/>
        <v>0</v>
      </c>
      <c r="R8" s="14">
        <f t="shared" si="4"/>
        <v>0</v>
      </c>
      <c r="S8" s="7"/>
    </row>
    <row r="9" spans="1:26" x14ac:dyDescent="0.2">
      <c r="A9" s="1" t="s">
        <v>25</v>
      </c>
      <c r="C9" s="4"/>
      <c r="D9" s="4" t="s">
        <v>48</v>
      </c>
      <c r="E9" s="4" t="s">
        <v>49</v>
      </c>
      <c r="F9" s="7" t="s">
        <v>50</v>
      </c>
      <c r="G9" s="7">
        <v>1</v>
      </c>
      <c r="H9" s="7">
        <v>1000</v>
      </c>
      <c r="I9" s="7"/>
      <c r="J9" s="7"/>
      <c r="K9" s="7">
        <f t="shared" si="2"/>
        <v>320000</v>
      </c>
      <c r="L9" s="8">
        <v>320</v>
      </c>
      <c r="M9" s="17"/>
      <c r="N9" s="8"/>
      <c r="O9" s="8"/>
      <c r="P9" s="8"/>
      <c r="Q9" s="14">
        <f t="shared" si="3"/>
        <v>0</v>
      </c>
      <c r="R9" s="14">
        <f t="shared" si="4"/>
        <v>0</v>
      </c>
      <c r="S9" s="7"/>
    </row>
    <row r="10" spans="1:26" x14ac:dyDescent="0.2">
      <c r="A10" s="1" t="s">
        <v>25</v>
      </c>
      <c r="C10" s="4"/>
      <c r="D10" s="4" t="s">
        <v>51</v>
      </c>
      <c r="E10" s="4" t="s">
        <v>52</v>
      </c>
      <c r="F10" s="7" t="s">
        <v>53</v>
      </c>
      <c r="G10" s="7">
        <v>1</v>
      </c>
      <c r="H10" s="7">
        <v>2</v>
      </c>
      <c r="I10" s="7"/>
      <c r="J10" s="7"/>
      <c r="K10" s="7">
        <f t="shared" si="2"/>
        <v>574</v>
      </c>
      <c r="L10" s="8">
        <v>287</v>
      </c>
      <c r="M10" s="17"/>
      <c r="N10" s="8"/>
      <c r="O10" s="8"/>
      <c r="P10" s="8"/>
      <c r="Q10" s="14">
        <f t="shared" si="3"/>
        <v>0</v>
      </c>
      <c r="R10" s="14">
        <f t="shared" si="4"/>
        <v>0</v>
      </c>
      <c r="S10" s="7"/>
    </row>
    <row r="11" spans="1:26" x14ac:dyDescent="0.2">
      <c r="A11" s="1" t="s">
        <v>25</v>
      </c>
      <c r="C11" s="4"/>
      <c r="D11" s="4" t="s">
        <v>54</v>
      </c>
      <c r="E11" s="5"/>
      <c r="F11" s="7" t="s">
        <v>53</v>
      </c>
      <c r="G11" s="7">
        <v>1</v>
      </c>
      <c r="H11" s="7">
        <v>2</v>
      </c>
      <c r="I11" s="7"/>
      <c r="J11" s="7"/>
      <c r="K11" s="7">
        <f t="shared" si="2"/>
        <v>538</v>
      </c>
      <c r="L11" s="8">
        <v>269</v>
      </c>
      <c r="M11" s="17"/>
      <c r="N11" s="8"/>
      <c r="O11" s="8"/>
      <c r="P11" s="8"/>
      <c r="Q11" s="14">
        <f t="shared" si="3"/>
        <v>0</v>
      </c>
      <c r="R11" s="14">
        <f t="shared" si="4"/>
        <v>0</v>
      </c>
      <c r="S11" s="7"/>
    </row>
    <row r="12" spans="1:26" x14ac:dyDescent="0.2">
      <c r="C12" s="4"/>
      <c r="D12" s="4" t="s">
        <v>55</v>
      </c>
      <c r="E12" s="4" t="s">
        <v>56</v>
      </c>
      <c r="F12" s="7" t="s">
        <v>57</v>
      </c>
      <c r="G12" s="7">
        <v>1</v>
      </c>
      <c r="H12" s="7">
        <f>24*250</f>
        <v>6000</v>
      </c>
      <c r="I12" s="7"/>
      <c r="J12" s="7"/>
      <c r="K12" s="7">
        <f t="shared" si="2"/>
        <v>1356000</v>
      </c>
      <c r="L12" s="8">
        <v>226</v>
      </c>
      <c r="M12" s="17"/>
      <c r="N12" s="8"/>
      <c r="O12" s="8"/>
      <c r="P12" s="8"/>
      <c r="Q12" s="14">
        <f t="shared" si="3"/>
        <v>0</v>
      </c>
      <c r="R12" s="14">
        <f t="shared" si="4"/>
        <v>0</v>
      </c>
      <c r="S12" s="7"/>
    </row>
    <row r="13" spans="1:26" x14ac:dyDescent="0.2">
      <c r="A13" s="1" t="s">
        <v>25</v>
      </c>
      <c r="C13" s="4"/>
      <c r="D13" s="4" t="s">
        <v>58</v>
      </c>
      <c r="E13" s="4" t="s">
        <v>59</v>
      </c>
      <c r="F13" s="7" t="s">
        <v>50</v>
      </c>
      <c r="G13" s="7">
        <v>1</v>
      </c>
      <c r="H13" s="7">
        <v>1000</v>
      </c>
      <c r="I13" s="7"/>
      <c r="J13" s="7"/>
      <c r="K13" s="7">
        <f t="shared" si="2"/>
        <v>211000</v>
      </c>
      <c r="L13" s="8">
        <v>211</v>
      </c>
      <c r="M13" s="17"/>
      <c r="N13" s="8"/>
      <c r="O13" s="8"/>
      <c r="P13" s="8"/>
      <c r="Q13" s="14">
        <f t="shared" si="3"/>
        <v>0</v>
      </c>
      <c r="R13" s="14">
        <f t="shared" si="4"/>
        <v>0</v>
      </c>
      <c r="S13" s="7"/>
    </row>
    <row r="14" spans="1:26" x14ac:dyDescent="0.2">
      <c r="C14" s="4"/>
      <c r="D14" s="4" t="s">
        <v>60</v>
      </c>
      <c r="E14" s="5"/>
      <c r="F14" s="7" t="s">
        <v>61</v>
      </c>
      <c r="G14" s="7">
        <v>1</v>
      </c>
      <c r="H14" s="7">
        <v>500</v>
      </c>
      <c r="I14" s="7"/>
      <c r="J14" s="7"/>
      <c r="K14" s="7">
        <f t="shared" si="2"/>
        <v>83000</v>
      </c>
      <c r="L14" s="8">
        <v>166</v>
      </c>
      <c r="M14" s="17"/>
      <c r="N14" s="8"/>
      <c r="O14" s="8"/>
      <c r="P14" s="8"/>
      <c r="Q14" s="14">
        <f t="shared" si="3"/>
        <v>0</v>
      </c>
      <c r="R14" s="14">
        <f t="shared" si="4"/>
        <v>0</v>
      </c>
      <c r="S14" s="7"/>
    </row>
    <row r="15" spans="1:26" x14ac:dyDescent="0.2">
      <c r="C15" s="4"/>
      <c r="D15" s="4" t="s">
        <v>62</v>
      </c>
      <c r="E15" s="4" t="s">
        <v>63</v>
      </c>
      <c r="F15" s="7" t="s">
        <v>64</v>
      </c>
      <c r="G15" s="7">
        <v>1</v>
      </c>
      <c r="H15" s="7">
        <v>500</v>
      </c>
      <c r="I15" s="7"/>
      <c r="J15" s="7"/>
      <c r="K15" s="7">
        <f t="shared" si="2"/>
        <v>79500</v>
      </c>
      <c r="L15" s="8">
        <v>159</v>
      </c>
      <c r="M15" s="17"/>
      <c r="N15" s="8"/>
      <c r="O15" s="8"/>
      <c r="P15" s="8"/>
      <c r="Q15" s="14">
        <f t="shared" si="3"/>
        <v>0</v>
      </c>
      <c r="R15" s="14">
        <f t="shared" si="4"/>
        <v>0</v>
      </c>
      <c r="S15" s="7"/>
    </row>
    <row r="16" spans="1:26" x14ac:dyDescent="0.2">
      <c r="C16" s="4"/>
      <c r="D16" s="4" t="s">
        <v>58</v>
      </c>
      <c r="E16" s="4" t="s">
        <v>65</v>
      </c>
      <c r="F16" s="7" t="s">
        <v>66</v>
      </c>
      <c r="G16" s="7">
        <v>1</v>
      </c>
      <c r="H16" s="7">
        <v>250</v>
      </c>
      <c r="I16" s="7"/>
      <c r="J16" s="7"/>
      <c r="K16" s="7">
        <f t="shared" si="2"/>
        <v>36500</v>
      </c>
      <c r="L16" s="8">
        <v>146</v>
      </c>
      <c r="M16" s="17"/>
      <c r="N16" s="8"/>
      <c r="O16" s="8"/>
      <c r="P16" s="8"/>
      <c r="Q16" s="14">
        <f t="shared" si="3"/>
        <v>0</v>
      </c>
      <c r="R16" s="14">
        <f t="shared" si="4"/>
        <v>0</v>
      </c>
      <c r="S16" s="7"/>
    </row>
    <row r="17" spans="3:19" x14ac:dyDescent="0.2">
      <c r="C17" s="4"/>
      <c r="D17" s="4" t="s">
        <v>67</v>
      </c>
      <c r="E17" s="4" t="s">
        <v>68</v>
      </c>
      <c r="F17" s="7" t="s">
        <v>53</v>
      </c>
      <c r="G17" s="7">
        <v>1</v>
      </c>
      <c r="H17" s="7">
        <v>2</v>
      </c>
      <c r="I17" s="7"/>
      <c r="J17" s="7"/>
      <c r="K17" s="7">
        <f t="shared" si="2"/>
        <v>284</v>
      </c>
      <c r="L17" s="8">
        <v>142</v>
      </c>
      <c r="M17" s="17"/>
      <c r="N17" s="8"/>
      <c r="O17" s="8"/>
      <c r="P17" s="8"/>
      <c r="Q17" s="14">
        <f t="shared" si="3"/>
        <v>0</v>
      </c>
      <c r="R17" s="14">
        <f t="shared" si="4"/>
        <v>0</v>
      </c>
      <c r="S17" s="7"/>
    </row>
    <row r="18" spans="3:19" x14ac:dyDescent="0.2">
      <c r="C18" s="4"/>
      <c r="D18" s="4" t="s">
        <v>69</v>
      </c>
      <c r="E18" s="4" t="s">
        <v>70</v>
      </c>
      <c r="F18" s="7" t="s">
        <v>71</v>
      </c>
      <c r="G18" s="7">
        <v>1</v>
      </c>
      <c r="H18" s="7">
        <f>15*200</f>
        <v>3000</v>
      </c>
      <c r="I18" s="7"/>
      <c r="J18" s="7"/>
      <c r="K18" s="7">
        <f t="shared" si="2"/>
        <v>369000</v>
      </c>
      <c r="L18" s="8">
        <v>123</v>
      </c>
      <c r="M18" s="17"/>
      <c r="N18" s="8"/>
      <c r="O18" s="8"/>
      <c r="P18" s="8"/>
      <c r="Q18" s="14">
        <f t="shared" si="3"/>
        <v>0</v>
      </c>
      <c r="R18" s="14">
        <f t="shared" si="4"/>
        <v>0</v>
      </c>
      <c r="S18" s="7"/>
    </row>
    <row r="19" spans="3:19" x14ac:dyDescent="0.2">
      <c r="C19" s="4"/>
      <c r="D19" s="4" t="s">
        <v>72</v>
      </c>
      <c r="E19" s="5"/>
      <c r="F19" s="7" t="s">
        <v>73</v>
      </c>
      <c r="G19" s="7">
        <v>1</v>
      </c>
      <c r="H19" s="7">
        <f>8*125</f>
        <v>1000</v>
      </c>
      <c r="I19" s="7"/>
      <c r="J19" s="7"/>
      <c r="K19" s="7">
        <f t="shared" si="2"/>
        <v>122000</v>
      </c>
      <c r="L19" s="8">
        <v>122</v>
      </c>
      <c r="M19" s="17"/>
      <c r="N19" s="8"/>
      <c r="O19" s="8"/>
      <c r="P19" s="8"/>
      <c r="Q19" s="14">
        <f t="shared" si="3"/>
        <v>0</v>
      </c>
      <c r="R19" s="14">
        <f t="shared" si="4"/>
        <v>0</v>
      </c>
      <c r="S19" s="7"/>
    </row>
    <row r="20" spans="3:19" x14ac:dyDescent="0.2">
      <c r="C20" s="4"/>
      <c r="D20" s="4" t="s">
        <v>74</v>
      </c>
      <c r="E20" s="5"/>
      <c r="F20" s="7" t="s">
        <v>75</v>
      </c>
      <c r="G20" s="7">
        <v>1</v>
      </c>
      <c r="H20" s="7">
        <v>24</v>
      </c>
      <c r="I20" s="7"/>
      <c r="J20" s="7"/>
      <c r="K20" s="7">
        <f t="shared" si="2"/>
        <v>2880</v>
      </c>
      <c r="L20" s="8">
        <v>120</v>
      </c>
      <c r="M20" s="17"/>
      <c r="N20" s="8"/>
      <c r="O20" s="8"/>
      <c r="P20" s="8"/>
      <c r="Q20" s="14">
        <f t="shared" si="3"/>
        <v>0</v>
      </c>
      <c r="R20" s="14">
        <f t="shared" si="4"/>
        <v>0</v>
      </c>
      <c r="S20" s="7"/>
    </row>
    <row r="21" spans="3:19" x14ac:dyDescent="0.2">
      <c r="C21" s="4"/>
      <c r="D21" s="4" t="s">
        <v>76</v>
      </c>
      <c r="E21" s="5"/>
      <c r="F21" s="7" t="s">
        <v>77</v>
      </c>
      <c r="G21" s="7">
        <v>1</v>
      </c>
      <c r="H21" s="7">
        <v>24</v>
      </c>
      <c r="I21" s="7"/>
      <c r="J21" s="7"/>
      <c r="K21" s="7">
        <f t="shared" si="2"/>
        <v>2736</v>
      </c>
      <c r="L21" s="8">
        <v>114</v>
      </c>
      <c r="M21" s="17"/>
      <c r="N21" s="8"/>
      <c r="O21" s="8"/>
      <c r="P21" s="8"/>
      <c r="Q21" s="14">
        <f t="shared" si="3"/>
        <v>0</v>
      </c>
      <c r="R21" s="14">
        <f t="shared" si="4"/>
        <v>0</v>
      </c>
      <c r="S21" s="7"/>
    </row>
    <row r="22" spans="3:19" x14ac:dyDescent="0.2">
      <c r="C22" s="4"/>
      <c r="D22" s="4" t="s">
        <v>78</v>
      </c>
      <c r="E22" s="4" t="s">
        <v>79</v>
      </c>
      <c r="F22" s="7" t="s">
        <v>47</v>
      </c>
      <c r="G22" s="7">
        <v>1</v>
      </c>
      <c r="H22" s="7">
        <v>400</v>
      </c>
      <c r="I22" s="7"/>
      <c r="J22" s="7"/>
      <c r="K22" s="7">
        <f t="shared" si="2"/>
        <v>36800</v>
      </c>
      <c r="L22" s="8">
        <v>92</v>
      </c>
      <c r="M22" s="17"/>
      <c r="N22" s="8"/>
      <c r="O22" s="8"/>
      <c r="P22" s="8"/>
      <c r="Q22" s="14">
        <f t="shared" si="3"/>
        <v>0</v>
      </c>
      <c r="R22" s="14">
        <f t="shared" si="4"/>
        <v>0</v>
      </c>
      <c r="S22" s="7"/>
    </row>
    <row r="23" spans="3:19" x14ac:dyDescent="0.2">
      <c r="C23" s="4"/>
      <c r="D23" s="4" t="s">
        <v>80</v>
      </c>
      <c r="E23" s="4" t="s">
        <v>81</v>
      </c>
      <c r="F23" s="7" t="s">
        <v>82</v>
      </c>
      <c r="G23" s="7">
        <v>1</v>
      </c>
      <c r="H23" s="7">
        <v>252</v>
      </c>
      <c r="I23" s="7"/>
      <c r="J23" s="7"/>
      <c r="K23" s="7">
        <f t="shared" si="2"/>
        <v>20412</v>
      </c>
      <c r="L23" s="8">
        <v>81</v>
      </c>
      <c r="M23" s="17"/>
      <c r="N23" s="8"/>
      <c r="O23" s="8"/>
      <c r="P23" s="8"/>
      <c r="Q23" s="14">
        <f t="shared" si="3"/>
        <v>0</v>
      </c>
      <c r="R23" s="14">
        <f t="shared" si="4"/>
        <v>0</v>
      </c>
      <c r="S23" s="7"/>
    </row>
    <row r="24" spans="3:19" x14ac:dyDescent="0.2">
      <c r="C24" s="4"/>
      <c r="D24" s="4" t="s">
        <v>83</v>
      </c>
      <c r="E24" s="4" t="s">
        <v>84</v>
      </c>
      <c r="F24" s="7" t="s">
        <v>85</v>
      </c>
      <c r="G24" s="7">
        <v>1</v>
      </c>
      <c r="H24" s="7">
        <v>2</v>
      </c>
      <c r="I24" s="7"/>
      <c r="J24" s="7"/>
      <c r="K24" s="7">
        <f t="shared" si="2"/>
        <v>154</v>
      </c>
      <c r="L24" s="8">
        <v>77</v>
      </c>
      <c r="M24" s="17"/>
      <c r="N24" s="8"/>
      <c r="O24" s="8"/>
      <c r="P24" s="8"/>
      <c r="Q24" s="14">
        <f t="shared" si="3"/>
        <v>0</v>
      </c>
      <c r="R24" s="14">
        <f t="shared" si="4"/>
        <v>0</v>
      </c>
      <c r="S24" s="7"/>
    </row>
    <row r="25" spans="3:19" x14ac:dyDescent="0.2">
      <c r="C25" s="4"/>
      <c r="D25" s="4" t="s">
        <v>86</v>
      </c>
      <c r="E25" s="4" t="s">
        <v>87</v>
      </c>
      <c r="F25" s="7" t="s">
        <v>50</v>
      </c>
      <c r="G25" s="7">
        <v>1</v>
      </c>
      <c r="H25" s="7">
        <v>1000</v>
      </c>
      <c r="I25" s="7"/>
      <c r="J25" s="7"/>
      <c r="K25" s="7">
        <f t="shared" si="2"/>
        <v>76000</v>
      </c>
      <c r="L25" s="8">
        <v>76</v>
      </c>
      <c r="M25" s="17"/>
      <c r="N25" s="8"/>
      <c r="O25" s="8"/>
      <c r="P25" s="8"/>
      <c r="Q25" s="14">
        <f t="shared" si="3"/>
        <v>0</v>
      </c>
      <c r="R25" s="14">
        <f t="shared" si="4"/>
        <v>0</v>
      </c>
      <c r="S25" s="7"/>
    </row>
    <row r="26" spans="3:19" x14ac:dyDescent="0.2">
      <c r="C26" s="4"/>
      <c r="D26" s="4" t="s">
        <v>88</v>
      </c>
      <c r="E26" s="4" t="s">
        <v>89</v>
      </c>
      <c r="F26" s="7" t="s">
        <v>40</v>
      </c>
      <c r="G26" s="7">
        <v>1</v>
      </c>
      <c r="H26" s="7">
        <v>500</v>
      </c>
      <c r="I26" s="7"/>
      <c r="J26" s="7"/>
      <c r="K26" s="7">
        <f t="shared" si="2"/>
        <v>45500</v>
      </c>
      <c r="L26" s="8">
        <v>91</v>
      </c>
      <c r="M26" s="17"/>
      <c r="N26" s="8"/>
      <c r="O26" s="8"/>
      <c r="P26" s="8"/>
      <c r="Q26" s="14">
        <f t="shared" si="3"/>
        <v>0</v>
      </c>
      <c r="R26" s="14">
        <f t="shared" si="4"/>
        <v>0</v>
      </c>
      <c r="S26" s="7"/>
    </row>
    <row r="27" spans="3:19" x14ac:dyDescent="0.2">
      <c r="R27" s="15">
        <f>SUM(R2:R26)</f>
        <v>0</v>
      </c>
    </row>
    <row r="132" spans="4:12" x14ac:dyDescent="0.2">
      <c r="D132" s="22" t="s">
        <v>27</v>
      </c>
      <c r="E132" s="22" t="s">
        <v>28</v>
      </c>
      <c r="F132" s="19" t="s">
        <v>29</v>
      </c>
      <c r="L132" s="19">
        <v>1473</v>
      </c>
    </row>
  </sheetData>
  <printOptions gridLines="1" gridLinesSet="0"/>
  <pageMargins left="0.75" right="0.75" top="1" bottom="1" header="0.5" footer="0.5"/>
  <pageSetup paperSize="0" fitToHeight="0" orientation="landscape"/>
  <headerFooter alignWithMargins="0">
    <oddHeader>&amp;RDate: &amp;D &amp;T   Page: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Market Basket Directions</vt:lpstr>
      <vt:lpstr>TAB D Supply</vt:lpstr>
      <vt:lpstr>'TAB D Supply'!Print_Area</vt:lpstr>
      <vt:lpstr>'TAB D Supply'!Print_Titles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Bender, Jesse</dc:creator>
  <cp:keywords/>
  <dc:description/>
  <cp:lastModifiedBy>Jesse Bender</cp:lastModifiedBy>
  <cp:revision/>
  <dcterms:created xsi:type="dcterms:W3CDTF">2023-11-27T17:16:41Z</dcterms:created>
  <dcterms:modified xsi:type="dcterms:W3CDTF">2024-01-25T18:15:24Z</dcterms:modified>
  <cp:category/>
  <cp:contentStatus/>
</cp:coreProperties>
</file>